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28" i="1"/>
  <c r="E30"/>
  <c r="E31" s="1"/>
  <c r="E26"/>
  <c r="E25"/>
  <c r="D24"/>
  <c r="D23"/>
  <c r="D28" s="1"/>
  <c r="D22"/>
  <c r="C24"/>
  <c r="C23"/>
  <c r="E23" s="1"/>
  <c r="C22"/>
  <c r="E22" s="1"/>
  <c r="F31"/>
  <c r="D31"/>
  <c r="C31"/>
  <c r="F15"/>
  <c r="E15"/>
  <c r="D15"/>
  <c r="C15"/>
  <c r="C16" s="1"/>
  <c r="C40"/>
  <c r="F12"/>
  <c r="F40" s="1"/>
  <c r="E12"/>
  <c r="E40" s="1"/>
  <c r="D12"/>
  <c r="D40" s="1"/>
  <c r="C12"/>
  <c r="E24" l="1"/>
  <c r="E28" s="1"/>
  <c r="E32" s="1"/>
  <c r="F32"/>
  <c r="E16"/>
  <c r="C28"/>
  <c r="C32" s="1"/>
  <c r="D16"/>
  <c r="F16"/>
  <c r="D32"/>
</calcChain>
</file>

<file path=xl/sharedStrings.xml><?xml version="1.0" encoding="utf-8"?>
<sst xmlns="http://schemas.openxmlformats.org/spreadsheetml/2006/main" count="39" uniqueCount="27">
  <si>
    <t>Параметри на данните</t>
  </si>
  <si>
    <t>Сметка за отчет</t>
  </si>
  <si>
    <t>Амортизация в края на периода</t>
  </si>
  <si>
    <t>Балансова стойност в края на периода</t>
  </si>
  <si>
    <t>№ п/п</t>
  </si>
  <si>
    <t>Основно средство</t>
  </si>
  <si>
    <t xml:space="preserve">Отчетна стойност </t>
  </si>
  <si>
    <t>Амортизация оборот                 (годишна)</t>
  </si>
  <si>
    <t>ЗЕМЯ И ТЕРЕНИ</t>
  </si>
  <si>
    <t>СЪОРАЖЕНИЯ</t>
  </si>
  <si>
    <t>ОБЩО ДМА</t>
  </si>
  <si>
    <t>СГРАДИ</t>
  </si>
  <si>
    <t>МАШИНИ И ОБОРУДВАНЕ</t>
  </si>
  <si>
    <t>ТРАНСПОРТНИ СРЕДСТВА</t>
  </si>
  <si>
    <t>СТОПАНСКИ ИНВЕНТАР</t>
  </si>
  <si>
    <t>ДРУГИ ДМА</t>
  </si>
  <si>
    <t>ЛИЦЕНЗИИ</t>
  </si>
  <si>
    <t>ПРОГРАМНИ ПРОДУКТИ</t>
  </si>
  <si>
    <t>ОБЩО НДМА</t>
  </si>
  <si>
    <t>ОБЩО ДА</t>
  </si>
  <si>
    <t>"Топлофикация Русе" ЕАД            Инвентарна книга на ДМА</t>
  </si>
  <si>
    <t xml:space="preserve">След прилагане на изискванията от Раздел ІІ"Регулаторна база на активите"на Указанията за образуване на цените на ТЕ и ЕЕ от комбинирано </t>
  </si>
  <si>
    <t>производство,разчетите за 2015 год.придобиха следния вид:</t>
  </si>
  <si>
    <t>Ръководител ФИД:</t>
  </si>
  <si>
    <t>(П.Петрова)</t>
  </si>
  <si>
    <t>Изп.Директор:</t>
  </si>
  <si>
    <t>(С.Желев)</t>
  </si>
</sst>
</file>

<file path=xl/styles.xml><?xml version="1.0" encoding="utf-8"?>
<styleSheet xmlns="http://schemas.openxmlformats.org/spreadsheetml/2006/main">
  <numFmts count="1">
    <numFmt numFmtId="164" formatCode="#,##0\ _л_в"/>
  </numFmts>
  <fonts count="5">
    <font>
      <sz val="11"/>
      <color theme="1"/>
      <name val="Calibri"/>
      <family val="2"/>
      <scheme val="minor"/>
    </font>
    <font>
      <b/>
      <sz val="18"/>
      <color indexed="24"/>
      <name val="Arial"/>
      <family val="2"/>
    </font>
    <font>
      <b/>
      <sz val="10"/>
      <color indexed="9"/>
      <name val="Arial"/>
      <family val="2"/>
    </font>
    <font>
      <b/>
      <sz val="8"/>
      <color indexed="56"/>
      <name val="Arial"/>
      <family val="2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</fills>
  <borders count="11">
    <border>
      <left/>
      <right/>
      <top/>
      <bottom/>
      <diagonal/>
    </border>
    <border>
      <left style="thin">
        <color indexed="26"/>
      </left>
      <right style="thin">
        <color indexed="26"/>
      </right>
      <top style="thin">
        <color indexed="26"/>
      </top>
      <bottom style="thin">
        <color indexed="26"/>
      </bottom>
      <diagonal/>
    </border>
    <border>
      <left style="thin">
        <color indexed="26"/>
      </left>
      <right/>
      <top style="thin">
        <color indexed="26"/>
      </top>
      <bottom style="thin">
        <color indexed="28"/>
      </bottom>
      <diagonal/>
    </border>
    <border>
      <left style="thin">
        <color indexed="28"/>
      </left>
      <right style="thin">
        <color indexed="28"/>
      </right>
      <top style="thin">
        <color indexed="28"/>
      </top>
      <bottom style="thin">
        <color indexed="28"/>
      </bottom>
      <diagonal/>
    </border>
    <border>
      <left style="thin">
        <color indexed="26"/>
      </left>
      <right style="thin">
        <color indexed="26"/>
      </right>
      <top style="thin">
        <color indexed="26"/>
      </top>
      <bottom/>
      <diagonal/>
    </border>
    <border>
      <left style="thin">
        <color indexed="26"/>
      </left>
      <right style="thin">
        <color indexed="26"/>
      </right>
      <top/>
      <bottom style="thin">
        <color indexed="28"/>
      </bottom>
      <diagonal/>
    </border>
    <border>
      <left style="thin">
        <color indexed="28"/>
      </left>
      <right style="thin">
        <color indexed="28"/>
      </right>
      <top style="thin">
        <color indexed="28"/>
      </top>
      <bottom/>
      <diagonal/>
    </border>
    <border>
      <left style="thin">
        <color indexed="28"/>
      </left>
      <right style="thin">
        <color indexed="28"/>
      </right>
      <top/>
      <bottom style="thin">
        <color indexed="28"/>
      </bottom>
      <diagonal/>
    </border>
    <border>
      <left style="thin">
        <color indexed="28"/>
      </left>
      <right style="thin">
        <color indexed="2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28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left"/>
    </xf>
    <xf numFmtId="0" fontId="0" fillId="0" borderId="0" xfId="0" applyNumberFormat="1" applyAlignment="1">
      <alignment horizontal="left" vertical="top"/>
    </xf>
    <xf numFmtId="0" fontId="2" fillId="2" borderId="1" xfId="0" applyNumberFormat="1" applyFont="1" applyFill="1" applyBorder="1" applyAlignment="1">
      <alignment horizontal="left" vertical="top" wrapText="1"/>
    </xf>
    <xf numFmtId="0" fontId="2" fillId="2" borderId="2" xfId="0" applyNumberFormat="1" applyFont="1" applyFill="1" applyBorder="1" applyAlignment="1">
      <alignment horizontal="left" vertical="top" wrapText="1"/>
    </xf>
    <xf numFmtId="1" fontId="3" fillId="0" borderId="3" xfId="0" applyNumberFormat="1" applyFont="1" applyFill="1" applyBorder="1" applyAlignment="1">
      <alignment horizontal="left" vertical="top" wrapText="1"/>
    </xf>
    <xf numFmtId="164" fontId="3" fillId="0" borderId="3" xfId="0" applyNumberFormat="1" applyFont="1" applyFill="1" applyBorder="1" applyAlignment="1">
      <alignment horizontal="right" vertical="top" wrapText="1"/>
    </xf>
    <xf numFmtId="164" fontId="3" fillId="0" borderId="3" xfId="0" applyNumberFormat="1" applyFont="1" applyFill="1" applyBorder="1" applyAlignment="1">
      <alignment horizontal="right" vertical="top"/>
    </xf>
    <xf numFmtId="1" fontId="3" fillId="0" borderId="6" xfId="0" applyNumberFormat="1" applyFont="1" applyFill="1" applyBorder="1" applyAlignment="1">
      <alignment horizontal="left" vertical="top" wrapText="1"/>
    </xf>
    <xf numFmtId="164" fontId="3" fillId="0" borderId="6" xfId="0" applyNumberFormat="1" applyFont="1" applyFill="1" applyBorder="1" applyAlignment="1">
      <alignment horizontal="right" vertical="top" wrapText="1"/>
    </xf>
    <xf numFmtId="1" fontId="3" fillId="0" borderId="7" xfId="0" applyNumberFormat="1" applyFont="1" applyFill="1" applyBorder="1" applyAlignment="1">
      <alignment horizontal="left" vertical="top" wrapText="1"/>
    </xf>
    <xf numFmtId="164" fontId="3" fillId="0" borderId="7" xfId="0" applyNumberFormat="1" applyFont="1" applyFill="1" applyBorder="1" applyAlignment="1">
      <alignment horizontal="right" vertical="top" wrapText="1"/>
    </xf>
    <xf numFmtId="164" fontId="3" fillId="0" borderId="8" xfId="0" applyNumberFormat="1" applyFont="1" applyFill="1" applyBorder="1" applyAlignment="1">
      <alignment horizontal="right" vertical="top" wrapText="1"/>
    </xf>
    <xf numFmtId="164" fontId="0" fillId="0" borderId="0" xfId="0" applyNumberFormat="1"/>
    <xf numFmtId="164" fontId="4" fillId="0" borderId="3" xfId="0" applyNumberFormat="1" applyFont="1" applyFill="1" applyBorder="1" applyAlignment="1">
      <alignment horizontal="right" vertical="top" wrapText="1"/>
    </xf>
    <xf numFmtId="164" fontId="4" fillId="0" borderId="8" xfId="0" applyNumberFormat="1" applyFont="1" applyFill="1" applyBorder="1" applyAlignment="1">
      <alignment horizontal="right" vertical="top" wrapText="1"/>
    </xf>
    <xf numFmtId="1" fontId="3" fillId="0" borderId="9" xfId="0" applyNumberFormat="1" applyFont="1" applyFill="1" applyBorder="1" applyAlignment="1">
      <alignment horizontal="right" vertical="top" wrapText="1"/>
    </xf>
    <xf numFmtId="0" fontId="0" fillId="0" borderId="10" xfId="0" applyBorder="1" applyAlignment="1">
      <alignment horizontal="right" vertical="top" wrapText="1"/>
    </xf>
    <xf numFmtId="0" fontId="1" fillId="0" borderId="0" xfId="0" applyNumberFormat="1" applyFont="1" applyAlignment="1">
      <alignment horizontal="left" vertical="top"/>
    </xf>
    <xf numFmtId="0" fontId="0" fillId="0" borderId="0" xfId="0" applyAlignment="1">
      <alignment horizontal="left"/>
    </xf>
    <xf numFmtId="0" fontId="2" fillId="2" borderId="4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0"/>
  <sheetViews>
    <sheetView tabSelected="1" workbookViewId="0">
      <selection activeCell="I28" sqref="I28"/>
    </sheetView>
  </sheetViews>
  <sheetFormatPr defaultRowHeight="15"/>
  <cols>
    <col min="1" max="1" width="14.85546875" customWidth="1"/>
    <col min="2" max="2" width="23.42578125" customWidth="1"/>
    <col min="3" max="3" width="18.5703125" customWidth="1"/>
    <col min="4" max="4" width="16.28515625" customWidth="1"/>
    <col min="5" max="5" width="14.7109375" customWidth="1"/>
    <col min="6" max="6" width="16.42578125" customWidth="1"/>
  </cols>
  <sheetData>
    <row r="1" spans="1:6" ht="23.25">
      <c r="A1" s="18" t="s">
        <v>20</v>
      </c>
      <c r="B1" s="19"/>
      <c r="C1" s="19"/>
      <c r="D1" s="19"/>
      <c r="E1" s="19"/>
      <c r="F1" s="19"/>
    </row>
    <row r="2" spans="1:6">
      <c r="A2" s="2" t="s">
        <v>0</v>
      </c>
      <c r="B2" s="2"/>
      <c r="C2" s="1"/>
      <c r="D2" s="1"/>
      <c r="E2" s="1"/>
      <c r="F2" s="1"/>
    </row>
    <row r="3" spans="1:6" ht="25.5" customHeight="1">
      <c r="A3" s="3" t="s">
        <v>1</v>
      </c>
      <c r="B3" s="3"/>
      <c r="C3" s="20" t="s">
        <v>6</v>
      </c>
      <c r="D3" s="20" t="s">
        <v>2</v>
      </c>
      <c r="E3" s="20" t="s">
        <v>3</v>
      </c>
      <c r="F3" s="20" t="s">
        <v>7</v>
      </c>
    </row>
    <row r="4" spans="1:6">
      <c r="A4" s="3" t="s">
        <v>4</v>
      </c>
      <c r="B4" s="4" t="s">
        <v>5</v>
      </c>
      <c r="C4" s="21"/>
      <c r="D4" s="21"/>
      <c r="E4" s="21"/>
      <c r="F4" s="21"/>
    </row>
    <row r="5" spans="1:6">
      <c r="A5" s="5">
        <v>201</v>
      </c>
      <c r="B5" s="5" t="s">
        <v>8</v>
      </c>
      <c r="C5" s="6">
        <v>4108700</v>
      </c>
      <c r="D5" s="6"/>
      <c r="E5" s="6">
        <v>4108700</v>
      </c>
      <c r="F5" s="7"/>
    </row>
    <row r="6" spans="1:6">
      <c r="A6" s="5">
        <v>202</v>
      </c>
      <c r="B6" s="5" t="s">
        <v>9</v>
      </c>
      <c r="C6" s="6">
        <v>14801411.140000001</v>
      </c>
      <c r="D6" s="6">
        <v>4338859.45</v>
      </c>
      <c r="E6" s="6">
        <v>10462551.689999999</v>
      </c>
      <c r="F6" s="14">
        <v>800330.21000000008</v>
      </c>
    </row>
    <row r="7" spans="1:6">
      <c r="A7" s="5">
        <v>203</v>
      </c>
      <c r="B7" s="5" t="s">
        <v>11</v>
      </c>
      <c r="C7" s="6">
        <v>10903154.060000001</v>
      </c>
      <c r="D7" s="6">
        <v>1583042.03</v>
      </c>
      <c r="E7" s="6">
        <v>9320112.0299999993</v>
      </c>
      <c r="F7" s="14">
        <v>319597.88</v>
      </c>
    </row>
    <row r="8" spans="1:6">
      <c r="A8" s="5">
        <v>204</v>
      </c>
      <c r="B8" s="5" t="s">
        <v>12</v>
      </c>
      <c r="C8" s="6">
        <v>66976180.079999998</v>
      </c>
      <c r="D8" s="6">
        <v>29077576.609999999</v>
      </c>
      <c r="E8" s="6">
        <v>37898603.469999999</v>
      </c>
      <c r="F8" s="14">
        <v>6677605.1200000001</v>
      </c>
    </row>
    <row r="9" spans="1:6">
      <c r="A9" s="5">
        <v>205</v>
      </c>
      <c r="B9" s="5" t="s">
        <v>13</v>
      </c>
      <c r="C9" s="6">
        <v>433265.83</v>
      </c>
      <c r="D9" s="6">
        <v>275778.32</v>
      </c>
      <c r="E9" s="6">
        <v>157487.51</v>
      </c>
      <c r="F9" s="14">
        <v>45305</v>
      </c>
    </row>
    <row r="10" spans="1:6">
      <c r="A10" s="5">
        <v>206</v>
      </c>
      <c r="B10" s="5" t="s">
        <v>14</v>
      </c>
      <c r="C10" s="6">
        <v>227677.85</v>
      </c>
      <c r="D10" s="6">
        <v>210191.86</v>
      </c>
      <c r="E10" s="6">
        <v>17485.990000000002</v>
      </c>
      <c r="F10" s="6">
        <v>16984.61</v>
      </c>
    </row>
    <row r="11" spans="1:6" ht="15.75" thickBot="1">
      <c r="A11" s="8">
        <v>209</v>
      </c>
      <c r="B11" s="8" t="s">
        <v>15</v>
      </c>
      <c r="C11" s="9">
        <v>1610</v>
      </c>
      <c r="D11" s="9">
        <v>1610</v>
      </c>
      <c r="E11" s="9"/>
      <c r="F11" s="9"/>
    </row>
    <row r="12" spans="1:6" ht="15.75" thickBot="1">
      <c r="A12" s="16" t="s">
        <v>10</v>
      </c>
      <c r="B12" s="17"/>
      <c r="C12" s="12">
        <f>SUM(C5:C11)</f>
        <v>97451998.959999993</v>
      </c>
      <c r="D12" s="12">
        <f t="shared" ref="D12:F12" si="0">SUM(D5:D11)</f>
        <v>35487058.270000003</v>
      </c>
      <c r="E12" s="12">
        <f t="shared" si="0"/>
        <v>61964940.689999998</v>
      </c>
      <c r="F12" s="15">
        <f t="shared" si="0"/>
        <v>7859822.8200000003</v>
      </c>
    </row>
    <row r="13" spans="1:6">
      <c r="A13" s="10">
        <v>213</v>
      </c>
      <c r="B13" s="10" t="s">
        <v>16</v>
      </c>
      <c r="C13" s="9">
        <v>330344.93</v>
      </c>
      <c r="D13" s="9">
        <v>212621.36</v>
      </c>
      <c r="E13" s="11">
        <v>117723.57</v>
      </c>
      <c r="F13" s="11">
        <v>60919.56</v>
      </c>
    </row>
    <row r="14" spans="1:6" ht="15.75" thickBot="1">
      <c r="A14" s="8">
        <v>214</v>
      </c>
      <c r="B14" s="8" t="s">
        <v>17</v>
      </c>
      <c r="C14" s="9">
        <v>615498.66</v>
      </c>
      <c r="D14" s="9">
        <v>348574.66</v>
      </c>
      <c r="E14" s="9">
        <v>266924</v>
      </c>
      <c r="F14" s="9">
        <v>61385.64</v>
      </c>
    </row>
    <row r="15" spans="1:6" ht="15.75" thickBot="1">
      <c r="A15" s="16" t="s">
        <v>18</v>
      </c>
      <c r="B15" s="17"/>
      <c r="C15" s="12">
        <f>C13+C14</f>
        <v>945843.59000000008</v>
      </c>
      <c r="D15" s="12">
        <f t="shared" ref="D15:F15" si="1">D13+D14</f>
        <v>561196.02</v>
      </c>
      <c r="E15" s="12">
        <f t="shared" si="1"/>
        <v>384647.57</v>
      </c>
      <c r="F15" s="12">
        <f t="shared" si="1"/>
        <v>122305.2</v>
      </c>
    </row>
    <row r="16" spans="1:6" ht="15.75" thickBot="1">
      <c r="A16" s="16" t="s">
        <v>19</v>
      </c>
      <c r="B16" s="17"/>
      <c r="C16" s="12">
        <f>C12+C15</f>
        <v>98397842.549999997</v>
      </c>
      <c r="D16" s="12">
        <f t="shared" ref="D16:F16" si="2">D12+D15</f>
        <v>36048254.290000007</v>
      </c>
      <c r="E16" s="12">
        <f t="shared" si="2"/>
        <v>62349588.259999998</v>
      </c>
      <c r="F16" s="12">
        <f t="shared" si="2"/>
        <v>7982128.0200000005</v>
      </c>
    </row>
    <row r="18" spans="1:6">
      <c r="A18" t="s">
        <v>21</v>
      </c>
    </row>
    <row r="19" spans="1:6">
      <c r="A19" t="s">
        <v>22</v>
      </c>
    </row>
    <row r="21" spans="1:6">
      <c r="A21" s="5">
        <v>201</v>
      </c>
      <c r="B21" s="5" t="s">
        <v>8</v>
      </c>
      <c r="C21" s="6">
        <v>2530728</v>
      </c>
      <c r="D21" s="6"/>
      <c r="E21" s="6">
        <v>2530728</v>
      </c>
      <c r="F21" s="7"/>
    </row>
    <row r="22" spans="1:6">
      <c r="A22" s="5">
        <v>202</v>
      </c>
      <c r="B22" s="5" t="s">
        <v>9</v>
      </c>
      <c r="C22" s="6">
        <f>6867897+1481626+230122</f>
        <v>8579645</v>
      </c>
      <c r="D22" s="6">
        <f>1769317+360107+151306</f>
        <v>2280730</v>
      </c>
      <c r="E22" s="6">
        <f>C22-D22</f>
        <v>6298915</v>
      </c>
      <c r="F22" s="6">
        <v>558490.48</v>
      </c>
    </row>
    <row r="23" spans="1:6">
      <c r="A23" s="5">
        <v>203</v>
      </c>
      <c r="B23" s="5" t="s">
        <v>11</v>
      </c>
      <c r="C23" s="6">
        <f>3549171+894307+975812</f>
        <v>5419290</v>
      </c>
      <c r="D23" s="6">
        <f>479435+123009+119201</f>
        <v>721645</v>
      </c>
      <c r="E23" s="6">
        <f>C23-D23</f>
        <v>4697645</v>
      </c>
      <c r="F23" s="6">
        <v>222250.08</v>
      </c>
    </row>
    <row r="24" spans="1:6">
      <c r="A24" s="5">
        <v>204</v>
      </c>
      <c r="B24" s="5" t="s">
        <v>12</v>
      </c>
      <c r="C24" s="6">
        <f>23871305+5541429+16916550</f>
        <v>46329284</v>
      </c>
      <c r="D24" s="6">
        <f>9597368+2340244+5529740</f>
        <v>17467352</v>
      </c>
      <c r="E24" s="6">
        <f>C24-D24</f>
        <v>28861932</v>
      </c>
      <c r="F24" s="6">
        <v>4138586.8799999994</v>
      </c>
    </row>
    <row r="25" spans="1:6">
      <c r="A25" s="5">
        <v>205</v>
      </c>
      <c r="B25" s="5" t="s">
        <v>13</v>
      </c>
      <c r="C25" s="6">
        <v>159182.39000000001</v>
      </c>
      <c r="D25" s="6">
        <v>94257.04</v>
      </c>
      <c r="E25" s="6">
        <f t="shared" ref="E25:E26" si="3">C25-D25</f>
        <v>64925.35000000002</v>
      </c>
      <c r="F25" s="6">
        <v>19114.919999999998</v>
      </c>
    </row>
    <row r="26" spans="1:6">
      <c r="A26" s="5">
        <v>206</v>
      </c>
      <c r="B26" s="5" t="s">
        <v>14</v>
      </c>
      <c r="C26" s="6">
        <v>37001.94</v>
      </c>
      <c r="D26" s="6">
        <v>22726.47</v>
      </c>
      <c r="E26" s="6">
        <f t="shared" si="3"/>
        <v>14275.470000000001</v>
      </c>
      <c r="F26" s="6">
        <v>5082.83</v>
      </c>
    </row>
    <row r="27" spans="1:6" ht="15.75" thickBot="1">
      <c r="A27" s="8">
        <v>209</v>
      </c>
      <c r="B27" s="8" t="s">
        <v>15</v>
      </c>
      <c r="C27" s="9"/>
      <c r="D27" s="9"/>
      <c r="E27" s="9"/>
      <c r="F27" s="9"/>
    </row>
    <row r="28" spans="1:6" ht="15.75" thickBot="1">
      <c r="A28" s="16" t="s">
        <v>10</v>
      </c>
      <c r="B28" s="17"/>
      <c r="C28" s="12">
        <f>SUM(C21:C27)</f>
        <v>63055131.329999998</v>
      </c>
      <c r="D28" s="12">
        <f t="shared" ref="D28" si="4">SUM(D21:D27)</f>
        <v>20586710.509999998</v>
      </c>
      <c r="E28" s="12">
        <f t="shared" ref="E28:F28" si="5">SUM(E21:E27)</f>
        <v>42468420.82</v>
      </c>
      <c r="F28" s="12">
        <f t="shared" si="5"/>
        <v>4943525.1899999995</v>
      </c>
    </row>
    <row r="29" spans="1:6">
      <c r="A29" s="10">
        <v>213</v>
      </c>
      <c r="B29" s="10" t="s">
        <v>16</v>
      </c>
      <c r="C29" s="9">
        <v>330344.93</v>
      </c>
      <c r="D29" s="9">
        <v>212621.36</v>
      </c>
      <c r="E29" s="11">
        <v>117723.57</v>
      </c>
      <c r="F29" s="11">
        <v>60919.56</v>
      </c>
    </row>
    <row r="30" spans="1:6" ht="15.75" thickBot="1">
      <c r="A30" s="8">
        <v>214</v>
      </c>
      <c r="B30" s="8" t="s">
        <v>17</v>
      </c>
      <c r="C30" s="9">
        <v>615498.66</v>
      </c>
      <c r="D30" s="9">
        <v>348574.66</v>
      </c>
      <c r="E30" s="9">
        <f>C30-D30</f>
        <v>266924.00000000006</v>
      </c>
      <c r="F30" s="9">
        <v>61385.64</v>
      </c>
    </row>
    <row r="31" spans="1:6" ht="15.75" thickBot="1">
      <c r="A31" s="16" t="s">
        <v>18</v>
      </c>
      <c r="B31" s="17"/>
      <c r="C31" s="12">
        <f>C29+C30</f>
        <v>945843.59000000008</v>
      </c>
      <c r="D31" s="12">
        <f t="shared" ref="D31" si="6">D29+D30</f>
        <v>561196.02</v>
      </c>
      <c r="E31" s="12">
        <f t="shared" ref="E31" si="7">E29+E30</f>
        <v>384647.57000000007</v>
      </c>
      <c r="F31" s="12">
        <f t="shared" ref="F31" si="8">F29+F30</f>
        <v>122305.2</v>
      </c>
    </row>
    <row r="32" spans="1:6" ht="15.75" thickBot="1">
      <c r="A32" s="16" t="s">
        <v>19</v>
      </c>
      <c r="B32" s="17"/>
      <c r="C32" s="12">
        <f>C28+C31</f>
        <v>64000974.920000002</v>
      </c>
      <c r="D32" s="12">
        <f t="shared" ref="D32" si="9">D28+D31</f>
        <v>21147906.529999997</v>
      </c>
      <c r="E32" s="12">
        <f t="shared" ref="E32:F32" si="10">E28+E31</f>
        <v>42853068.390000001</v>
      </c>
      <c r="F32" s="12">
        <f t="shared" si="10"/>
        <v>5065830.3899999997</v>
      </c>
    </row>
    <row r="34" spans="1:6">
      <c r="A34" t="s">
        <v>23</v>
      </c>
      <c r="E34" t="s">
        <v>25</v>
      </c>
    </row>
    <row r="35" spans="1:6">
      <c r="B35" t="s">
        <v>24</v>
      </c>
      <c r="F35" t="s">
        <v>26</v>
      </c>
    </row>
    <row r="39" spans="1:6">
      <c r="C39">
        <v>98289198.909999996</v>
      </c>
      <c r="D39">
        <v>35487058.270000003</v>
      </c>
      <c r="E39">
        <v>62802140.640000001</v>
      </c>
      <c r="F39">
        <v>6648642.9500000002</v>
      </c>
    </row>
    <row r="40" spans="1:6">
      <c r="C40" s="13">
        <f>C12-C39</f>
        <v>-837199.95000000298</v>
      </c>
      <c r="D40" s="13">
        <f t="shared" ref="D40:F40" si="11">D12-D39</f>
        <v>0</v>
      </c>
      <c r="E40" s="13">
        <f t="shared" si="11"/>
        <v>-837199.95000000298</v>
      </c>
      <c r="F40" s="13">
        <f t="shared" si="11"/>
        <v>1211179.8700000001</v>
      </c>
    </row>
  </sheetData>
  <mergeCells count="11">
    <mergeCell ref="A16:B16"/>
    <mergeCell ref="A1:F1"/>
    <mergeCell ref="A28:B28"/>
    <mergeCell ref="A31:B31"/>
    <mergeCell ref="A32:B32"/>
    <mergeCell ref="A12:B12"/>
    <mergeCell ref="A15:B15"/>
    <mergeCell ref="C3:C4"/>
    <mergeCell ref="D3:D4"/>
    <mergeCell ref="E3:E4"/>
    <mergeCell ref="F3:F4"/>
  </mergeCells>
  <pageMargins left="0.70866141732283472" right="0.70866141732283472" top="0.74803149606299213" bottom="0.74803149606299213" header="0.31496062992125984" footer="0.31496062992125984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2015-03-17T13:14:17Z</dcterms:modified>
</cp:coreProperties>
</file>